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ncat.sharepoint.com/sites/MNTMantenimentZonaSud/Documents compartits/General/"/>
    </mc:Choice>
  </mc:AlternateContent>
  <xr:revisionPtr revIDLastSave="66" documentId="8_{E89D000B-2C13-4C78-90C2-AA8667F4BA2D}" xr6:coauthVersionLast="47" xr6:coauthVersionMax="47" xr10:uidLastSave="{771F9958-E5F9-437A-934C-8F530F077F49}"/>
  <bookViews>
    <workbookView xWindow="-110" yWindow="-110" windowWidth="19420" windowHeight="10300" xr2:uid="{35D5CA9A-0AFF-4A6D-B517-F0A8E4576975}"/>
  </bookViews>
  <sheets>
    <sheet name="PREUS_L1" sheetId="1" r:id="rId1"/>
    <sheet name="AMID_L1" sheetId="2" r:id="rId2"/>
    <sheet name="PRESSUPOST_L1" sheetId="3" r:id="rId3"/>
    <sheet name="RESUM_L1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F11" i="3"/>
  <c r="F3" i="4" s="1"/>
  <c r="E11" i="3"/>
  <c r="D11" i="3"/>
  <c r="D3" i="4"/>
  <c r="B11" i="2"/>
  <c r="B11" i="3" s="1"/>
  <c r="A11" i="2"/>
  <c r="A11" i="3" s="1"/>
  <c r="B3" i="4"/>
  <c r="A3" i="4"/>
  <c r="D1" i="4"/>
  <c r="E1" i="4" s="1"/>
  <c r="F1" i="4" s="1"/>
  <c r="G1" i="4" s="1"/>
  <c r="G3" i="4"/>
  <c r="E3" i="4"/>
  <c r="C11" i="3"/>
  <c r="D10" i="3"/>
  <c r="E10" i="3" s="1"/>
  <c r="F10" i="3" s="1"/>
  <c r="G10" i="3" s="1"/>
  <c r="A9" i="3"/>
  <c r="D7" i="3"/>
  <c r="B7" i="3"/>
  <c r="A7" i="3"/>
  <c r="F6" i="3"/>
  <c r="E6" i="3"/>
  <c r="D6" i="3"/>
  <c r="B6" i="3"/>
  <c r="A6" i="3"/>
  <c r="E5" i="3"/>
  <c r="D5" i="3"/>
  <c r="B5" i="3"/>
  <c r="A5" i="3"/>
  <c r="D4" i="3"/>
  <c r="B4" i="3"/>
  <c r="A4" i="3"/>
  <c r="D3" i="3"/>
  <c r="D2" i="4" s="1"/>
  <c r="B3" i="3"/>
  <c r="A3" i="3"/>
  <c r="D2" i="3"/>
  <c r="E2" i="3" s="1"/>
  <c r="F2" i="3" s="1"/>
  <c r="G2" i="3" s="1"/>
  <c r="D1" i="3"/>
  <c r="A1" i="3"/>
  <c r="C11" i="2"/>
  <c r="E10" i="2"/>
  <c r="F10" i="2" s="1"/>
  <c r="G10" i="2" s="1"/>
  <c r="E7" i="2"/>
  <c r="E7" i="3" s="1"/>
  <c r="B7" i="2"/>
  <c r="A7" i="2"/>
  <c r="F6" i="2"/>
  <c r="G6" i="2" s="1"/>
  <c r="E6" i="2"/>
  <c r="B6" i="2"/>
  <c r="A6" i="2"/>
  <c r="F5" i="2"/>
  <c r="G5" i="2" s="1"/>
  <c r="G5" i="3" s="1"/>
  <c r="E5" i="2"/>
  <c r="B5" i="2"/>
  <c r="A5" i="2"/>
  <c r="E4" i="2"/>
  <c r="F4" i="2" s="1"/>
  <c r="B4" i="2"/>
  <c r="A4" i="2"/>
  <c r="E3" i="2"/>
  <c r="E3" i="3" s="1"/>
  <c r="B3" i="2"/>
  <c r="A3" i="2"/>
  <c r="D2" i="2"/>
  <c r="E2" i="2" s="1"/>
  <c r="F2" i="2" s="1"/>
  <c r="G2" i="2" s="1"/>
  <c r="A1" i="2"/>
  <c r="B2" i="4" s="1"/>
  <c r="C3" i="4" l="1"/>
  <c r="D4" i="4"/>
  <c r="G4" i="2"/>
  <c r="G4" i="3" s="1"/>
  <c r="C4" i="2"/>
  <c r="F4" i="3"/>
  <c r="C6" i="2"/>
  <c r="G6" i="3"/>
  <c r="C6" i="3" s="1"/>
  <c r="E4" i="3"/>
  <c r="E2" i="4" s="1"/>
  <c r="F5" i="3"/>
  <c r="C5" i="3" s="1"/>
  <c r="A2" i="4"/>
  <c r="F3" i="2"/>
  <c r="F7" i="2"/>
  <c r="C5" i="2"/>
  <c r="C4" i="3" l="1"/>
  <c r="E4" i="4"/>
  <c r="G7" i="2"/>
  <c r="G7" i="3" s="1"/>
  <c r="F7" i="3"/>
  <c r="F3" i="3"/>
  <c r="G3" i="2"/>
  <c r="G3" i="3" s="1"/>
  <c r="C3" i="2"/>
  <c r="G2" i="4" l="1"/>
  <c r="G4" i="4" s="1"/>
  <c r="C7" i="3"/>
  <c r="F2" i="4"/>
  <c r="C3" i="3"/>
  <c r="C7" i="2"/>
  <c r="F4" i="4" l="1"/>
  <c r="C2" i="4"/>
  <c r="C4" i="4" s="1"/>
</calcChain>
</file>

<file path=xl/sharedStrings.xml><?xml version="1.0" encoding="utf-8"?>
<sst xmlns="http://schemas.openxmlformats.org/spreadsheetml/2006/main" count="53" uniqueCount="34">
  <si>
    <t>QUADRE DE PREUS UNITARIS LOT 1</t>
  </si>
  <si>
    <t>Codi</t>
  </si>
  <si>
    <t>Descripció</t>
  </si>
  <si>
    <t>Unitat</t>
  </si>
  <si>
    <t>Preu Oferta</t>
  </si>
  <si>
    <t>Preu licitació</t>
  </si>
  <si>
    <t>PRAL1001</t>
  </si>
  <si>
    <t>Assaig de vibracions en motor, amb l'emissió d'un informe segons model ATL( norma ISO 10816-3) (segons apartat 4.4.1.1 Plec Tècnic).</t>
  </si>
  <si>
    <t>u</t>
  </si>
  <si>
    <t>PRAL1002</t>
  </si>
  <si>
    <t>Alineació motor, amb l'emissió d'un informe detallat segons model ATL  (segons apartat 4.4.1.2 Plec Tècnic).</t>
  </si>
  <si>
    <t>PRAL1003</t>
  </si>
  <si>
    <t>Realitzar assaig MCA segons IEEE1415-2006, amb l'emissió d'un informe segons model ATL  (segons apartat 4.4.1.3 Plec Tècnic).</t>
  </si>
  <si>
    <t>PRAL1004</t>
  </si>
  <si>
    <t>Realitzar assaig ECA , amb l'emissió d'un informe segons model ATL  (segons apartat 4.4.1.4 Plec Tècnic).</t>
  </si>
  <si>
    <t>PRAL1005</t>
  </si>
  <si>
    <t>Realitzar assaig MCSA, amb l'emissió d'un informe segons model ATL  (segons apartat 4.4.1.5 Plec Tècnic).</t>
  </si>
  <si>
    <t>MBRL1001</t>
  </si>
  <si>
    <t xml:space="preserve">Tècnic en grau mig o superior d'enginyeria elèctrica, per la realització d'assistència tècnica per la determinació de incidències de funcionament dels equips que son objecte d'aquest contracte i que no s'han previst en aquest PLEC. </t>
  </si>
  <si>
    <t>h</t>
  </si>
  <si>
    <t>MBRL1002</t>
  </si>
  <si>
    <t xml:space="preserve">Oficial 1a elèctric o mecànic. Aquest preu s'utilitzarà com a base pels possibles treballs imprevistos. </t>
  </si>
  <si>
    <t>MBRL1003</t>
  </si>
  <si>
    <t xml:space="preserve">Quilometratge, per realitzar treballs  d'assistència tècnica per la determinació de incidències de funcionament dels equips que son objecte d'aquest contracte i que no s'han previst en aquest PLEC. </t>
  </si>
  <si>
    <t>km</t>
  </si>
  <si>
    <t>PRAL1PA1</t>
  </si>
  <si>
    <r>
      <t>Partida alçada a justificar per assistències tècniques de diagnòstic no previstes. (</t>
    </r>
    <r>
      <rPr>
        <b/>
        <sz val="11"/>
        <rFont val="Arial"/>
        <family val="2"/>
      </rPr>
      <t>No es pot modificar</t>
    </r>
    <r>
      <rPr>
        <sz val="11"/>
        <rFont val="Arial"/>
        <family val="2"/>
      </rPr>
      <t>)</t>
    </r>
  </si>
  <si>
    <t>Amidament anuals estimats</t>
  </si>
  <si>
    <t>Total</t>
  </si>
  <si>
    <t>Capítol nº2 Partida l'alçada SAT</t>
  </si>
  <si>
    <t>Pressupost anual</t>
  </si>
  <si>
    <t>Capítol</t>
  </si>
  <si>
    <t>Import</t>
  </si>
  <si>
    <t>TOTALS (IVA EXCLÒS)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</si>
</sst>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  <numFmt numFmtId="166" formatCode="_-* #,##0\ _€_-;\-* #,##0\ _€_-;_-* &quot;-&quot;??\ _€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66" fontId="5" fillId="0" borderId="7" xfId="1" applyNumberFormat="1" applyFont="1" applyFill="1" applyBorder="1" applyAlignment="1">
      <alignment horizontal="center" vertical="center"/>
    </xf>
    <xf numFmtId="166" fontId="3" fillId="0" borderId="20" xfId="1" applyNumberFormat="1" applyFont="1" applyFill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center" vertical="center"/>
    </xf>
    <xf numFmtId="166" fontId="3" fillId="0" borderId="7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166" fontId="5" fillId="0" borderId="11" xfId="1" applyNumberFormat="1" applyFont="1" applyFill="1" applyBorder="1" applyAlignment="1">
      <alignment horizontal="center" vertical="center"/>
    </xf>
    <xf numFmtId="166" fontId="4" fillId="0" borderId="21" xfId="1" applyNumberFormat="1" applyFont="1" applyFill="1" applyBorder="1" applyAlignment="1">
      <alignment horizontal="center" vertical="center"/>
    </xf>
    <xf numFmtId="166" fontId="4" fillId="0" borderId="9" xfId="1" applyNumberFormat="1" applyFont="1" applyFill="1" applyBorder="1" applyAlignment="1">
      <alignment horizontal="center" vertical="center"/>
    </xf>
    <xf numFmtId="166" fontId="4" fillId="0" borderId="11" xfId="1" applyNumberFormat="1" applyFont="1" applyFill="1" applyBorder="1" applyAlignment="1">
      <alignment horizontal="center" vertical="center"/>
    </xf>
    <xf numFmtId="166" fontId="3" fillId="0" borderId="21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166" fontId="5" fillId="0" borderId="15" xfId="1" applyNumberFormat="1" applyFont="1" applyFill="1" applyBorder="1" applyAlignment="1">
      <alignment horizontal="center" vertical="center"/>
    </xf>
    <xf numFmtId="166" fontId="4" fillId="0" borderId="22" xfId="1" applyNumberFormat="1" applyFont="1" applyFill="1" applyBorder="1" applyAlignment="1">
      <alignment horizontal="center" vertical="center"/>
    </xf>
    <xf numFmtId="166" fontId="4" fillId="0" borderId="13" xfId="1" applyNumberFormat="1" applyFont="1" applyFill="1" applyBorder="1" applyAlignment="1">
      <alignment horizontal="center" vertical="center"/>
    </xf>
    <xf numFmtId="166" fontId="4" fillId="0" borderId="15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164" fontId="5" fillId="0" borderId="7" xfId="2" applyNumberFormat="1" applyFont="1" applyFill="1" applyBorder="1" applyAlignment="1">
      <alignment horizontal="right" vertical="center"/>
    </xf>
    <xf numFmtId="164" fontId="3" fillId="0" borderId="20" xfId="2" applyNumberFormat="1" applyFont="1" applyFill="1" applyBorder="1" applyAlignment="1">
      <alignment horizontal="right" vertical="center"/>
    </xf>
    <xf numFmtId="164" fontId="4" fillId="0" borderId="5" xfId="2" applyNumberFormat="1" applyFont="1" applyFill="1" applyBorder="1" applyAlignment="1">
      <alignment horizontal="right" vertical="center"/>
    </xf>
    <xf numFmtId="164" fontId="3" fillId="0" borderId="7" xfId="2" applyNumberFormat="1" applyFont="1" applyFill="1" applyBorder="1" applyAlignment="1">
      <alignment horizontal="right" vertical="center"/>
    </xf>
    <xf numFmtId="164" fontId="5" fillId="0" borderId="11" xfId="2" applyNumberFormat="1" applyFont="1" applyFill="1" applyBorder="1" applyAlignment="1">
      <alignment horizontal="right" vertical="center"/>
    </xf>
    <xf numFmtId="164" fontId="4" fillId="0" borderId="21" xfId="2" applyNumberFormat="1" applyFont="1" applyFill="1" applyBorder="1" applyAlignment="1">
      <alignment horizontal="right" vertical="center"/>
    </xf>
    <xf numFmtId="164" fontId="4" fillId="0" borderId="9" xfId="2" applyNumberFormat="1" applyFont="1" applyFill="1" applyBorder="1" applyAlignment="1">
      <alignment horizontal="right" vertical="center"/>
    </xf>
    <xf numFmtId="164" fontId="4" fillId="0" borderId="11" xfId="2" applyNumberFormat="1" applyFont="1" applyFill="1" applyBorder="1" applyAlignment="1">
      <alignment horizontal="right" vertical="center"/>
    </xf>
    <xf numFmtId="164" fontId="3" fillId="0" borderId="21" xfId="2" applyNumberFormat="1" applyFont="1" applyFill="1" applyBorder="1" applyAlignment="1">
      <alignment horizontal="right" vertical="center"/>
    </xf>
    <xf numFmtId="164" fontId="3" fillId="0" borderId="11" xfId="2" applyNumberFormat="1" applyFont="1" applyFill="1" applyBorder="1" applyAlignment="1">
      <alignment horizontal="right" vertical="center"/>
    </xf>
    <xf numFmtId="164" fontId="5" fillId="0" borderId="15" xfId="2" applyNumberFormat="1" applyFont="1" applyFill="1" applyBorder="1" applyAlignment="1">
      <alignment horizontal="right" vertical="center"/>
    </xf>
    <xf numFmtId="164" fontId="4" fillId="0" borderId="22" xfId="2" applyNumberFormat="1" applyFont="1" applyFill="1" applyBorder="1" applyAlignment="1">
      <alignment horizontal="right" vertical="center"/>
    </xf>
    <xf numFmtId="164" fontId="4" fillId="0" borderId="13" xfId="2" applyNumberFormat="1" applyFont="1" applyFill="1" applyBorder="1" applyAlignment="1">
      <alignment horizontal="right" vertical="center"/>
    </xf>
    <xf numFmtId="164" fontId="4" fillId="0" borderId="15" xfId="2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4" fontId="5" fillId="0" borderId="25" xfId="2" applyFont="1" applyFill="1" applyBorder="1" applyAlignment="1">
      <alignment horizontal="center" vertical="center"/>
    </xf>
    <xf numFmtId="44" fontId="3" fillId="0" borderId="26" xfId="2" applyFont="1" applyFill="1" applyBorder="1" applyAlignment="1">
      <alignment horizontal="center" vertical="center"/>
    </xf>
    <xf numFmtId="44" fontId="4" fillId="0" borderId="24" xfId="2" applyFont="1" applyFill="1" applyBorder="1" applyAlignment="1">
      <alignment horizontal="center" vertical="center"/>
    </xf>
    <xf numFmtId="44" fontId="3" fillId="0" borderId="25" xfId="2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right" vertical="center" wrapText="1"/>
    </xf>
    <xf numFmtId="164" fontId="3" fillId="0" borderId="9" xfId="2" applyNumberFormat="1" applyFont="1" applyFill="1" applyBorder="1" applyAlignment="1">
      <alignment horizontal="right" vertical="center" wrapText="1"/>
    </xf>
    <xf numFmtId="164" fontId="4" fillId="0" borderId="9" xfId="2" applyNumberFormat="1" applyFont="1" applyFill="1" applyBorder="1" applyAlignment="1">
      <alignment horizontal="right" vertical="center" wrapText="1"/>
    </xf>
    <xf numFmtId="164" fontId="3" fillId="0" borderId="11" xfId="2" applyNumberFormat="1" applyFont="1" applyFill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164" fontId="3" fillId="0" borderId="13" xfId="2" applyNumberFormat="1" applyFont="1" applyFill="1" applyBorder="1" applyAlignment="1">
      <alignment horizontal="right" vertical="center" wrapText="1"/>
    </xf>
    <xf numFmtId="164" fontId="4" fillId="0" borderId="13" xfId="2" applyNumberFormat="1" applyFont="1" applyFill="1" applyBorder="1" applyAlignment="1">
      <alignment horizontal="right" vertical="center" wrapText="1"/>
    </xf>
    <xf numFmtId="164" fontId="3" fillId="0" borderId="15" xfId="2" applyNumberFormat="1" applyFont="1" applyFill="1" applyBorder="1" applyAlignment="1">
      <alignment horizontal="right" vertical="center" wrapText="1"/>
    </xf>
    <xf numFmtId="0" fontId="3" fillId="0" borderId="0" xfId="0" applyFont="1"/>
    <xf numFmtId="0" fontId="2" fillId="2" borderId="23" xfId="0" applyFont="1" applyFill="1" applyBorder="1" applyAlignment="1">
      <alignment horizontal="center" vertical="center" wrapText="1"/>
    </xf>
    <xf numFmtId="164" fontId="2" fillId="2" borderId="24" xfId="2" applyNumberFormat="1" applyFont="1" applyFill="1" applyBorder="1" applyAlignment="1">
      <alignment horizontal="right" vertical="center" wrapText="1"/>
    </xf>
    <xf numFmtId="164" fontId="2" fillId="2" borderId="25" xfId="2" applyNumberFormat="1" applyFont="1" applyFill="1" applyBorder="1" applyAlignment="1">
      <alignment horizontal="right" vertical="center" wrapText="1"/>
    </xf>
    <xf numFmtId="44" fontId="3" fillId="0" borderId="0" xfId="2" applyFont="1" applyFill="1"/>
    <xf numFmtId="0" fontId="2" fillId="2" borderId="28" xfId="0" applyFont="1" applyFill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right" vertical="center" wrapText="1"/>
    </xf>
    <xf numFmtId="164" fontId="5" fillId="0" borderId="30" xfId="0" applyNumberFormat="1" applyFont="1" applyBorder="1" applyAlignment="1">
      <alignment horizontal="right" vertical="center" wrapText="1"/>
    </xf>
    <xf numFmtId="164" fontId="5" fillId="3" borderId="11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15" xfId="0" applyNumberFormat="1" applyFont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C1743-46DD-4452-8B34-3C5342D0D61A}">
  <sheetPr>
    <tabColor theme="5" tint="0.79998168889431442"/>
  </sheetPr>
  <dimension ref="A1:F11"/>
  <sheetViews>
    <sheetView tabSelected="1" zoomScale="96" zoomScaleNormal="96" workbookViewId="0">
      <selection activeCell="B8" sqref="B8"/>
    </sheetView>
  </sheetViews>
  <sheetFormatPr defaultColWidth="11.42578125" defaultRowHeight="14.45"/>
  <cols>
    <col min="1" max="1" width="20" customWidth="1"/>
    <col min="2" max="2" width="63.85546875" customWidth="1"/>
    <col min="3" max="3" width="8.28515625" customWidth="1"/>
    <col min="4" max="4" width="14.42578125" bestFit="1" customWidth="1"/>
    <col min="5" max="5" width="3.85546875" customWidth="1"/>
    <col min="6" max="6" width="12.140625" bestFit="1" customWidth="1"/>
    <col min="7" max="7" width="16.42578125" customWidth="1"/>
  </cols>
  <sheetData>
    <row r="1" spans="1:6" ht="15" thickBot="1">
      <c r="A1" s="82" t="s">
        <v>0</v>
      </c>
      <c r="B1" s="83"/>
      <c r="C1" s="83"/>
      <c r="D1" s="84"/>
    </row>
    <row r="2" spans="1:6" ht="27.95">
      <c r="A2" s="1" t="s">
        <v>1</v>
      </c>
      <c r="B2" s="2" t="s">
        <v>2</v>
      </c>
      <c r="C2" s="3" t="s">
        <v>3</v>
      </c>
      <c r="D2" s="4" t="s">
        <v>4</v>
      </c>
      <c r="F2" s="77" t="s">
        <v>5</v>
      </c>
    </row>
    <row r="3" spans="1:6" ht="42">
      <c r="A3" s="5" t="s">
        <v>6</v>
      </c>
      <c r="B3" s="6" t="s">
        <v>7</v>
      </c>
      <c r="C3" s="7" t="s">
        <v>8</v>
      </c>
      <c r="D3" s="80"/>
      <c r="F3" s="78">
        <v>500</v>
      </c>
    </row>
    <row r="4" spans="1:6" ht="28.5">
      <c r="A4" s="5" t="s">
        <v>9</v>
      </c>
      <c r="B4" s="6" t="s">
        <v>10</v>
      </c>
      <c r="C4" s="7" t="s">
        <v>8</v>
      </c>
      <c r="D4" s="80"/>
      <c r="F4" s="78">
        <v>400</v>
      </c>
    </row>
    <row r="5" spans="1:6" ht="28.5">
      <c r="A5" s="5" t="s">
        <v>11</v>
      </c>
      <c r="B5" s="6" t="s">
        <v>12</v>
      </c>
      <c r="C5" s="7" t="s">
        <v>8</v>
      </c>
      <c r="D5" s="80"/>
      <c r="F5" s="78">
        <v>350</v>
      </c>
    </row>
    <row r="6" spans="1:6" ht="34.5" customHeight="1">
      <c r="A6" s="5" t="s">
        <v>13</v>
      </c>
      <c r="B6" s="6" t="s">
        <v>14</v>
      </c>
      <c r="C6" s="7" t="s">
        <v>8</v>
      </c>
      <c r="D6" s="80"/>
      <c r="F6" s="78">
        <v>350</v>
      </c>
    </row>
    <row r="7" spans="1:6" ht="28.5">
      <c r="A7" s="5" t="s">
        <v>15</v>
      </c>
      <c r="B7" s="6" t="s">
        <v>16</v>
      </c>
      <c r="C7" s="7" t="s">
        <v>8</v>
      </c>
      <c r="D7" s="80"/>
      <c r="F7" s="78">
        <v>600</v>
      </c>
    </row>
    <row r="8" spans="1:6" ht="56.25">
      <c r="A8" s="5" t="s">
        <v>17</v>
      </c>
      <c r="B8" s="6" t="s">
        <v>18</v>
      </c>
      <c r="C8" s="7" t="s">
        <v>19</v>
      </c>
      <c r="D8" s="80"/>
      <c r="F8" s="78">
        <v>120</v>
      </c>
    </row>
    <row r="9" spans="1:6" ht="28.5">
      <c r="A9" s="5" t="s">
        <v>20</v>
      </c>
      <c r="B9" s="6" t="s">
        <v>21</v>
      </c>
      <c r="C9" s="7" t="s">
        <v>19</v>
      </c>
      <c r="D9" s="80"/>
      <c r="F9" s="78">
        <v>75</v>
      </c>
    </row>
    <row r="10" spans="1:6" ht="42">
      <c r="A10" s="5" t="s">
        <v>22</v>
      </c>
      <c r="B10" s="6" t="s">
        <v>23</v>
      </c>
      <c r="C10" s="7" t="s">
        <v>24</v>
      </c>
      <c r="D10" s="80"/>
      <c r="F10" s="78">
        <v>0.6</v>
      </c>
    </row>
    <row r="11" spans="1:6" ht="28.5" thickBot="1">
      <c r="A11" s="8" t="s">
        <v>25</v>
      </c>
      <c r="B11" s="9" t="s">
        <v>26</v>
      </c>
      <c r="C11" s="10" t="s">
        <v>8</v>
      </c>
      <c r="D11" s="81">
        <v>2500</v>
      </c>
      <c r="F11" s="79">
        <v>2500</v>
      </c>
    </row>
  </sheetData>
  <sheetProtection algorithmName="SHA-512" hashValue="WS34l5K8FnTZ1j8DrhZfBrvaDH9u49M1vFBBOy9D5/VMVJCiTzQYbp/5Og4nf7wc3ZY7Tr6ybyf7B71Z0J4BOQ==" saltValue="1CFPNX+wZgpi12btZRxa9Q==" spinCount="100000" sheet="1" objects="1" scenarios="1"/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93A4D-5C81-4146-8DA8-B062C6CEAA52}">
  <sheetPr>
    <tabColor theme="5" tint="0.79998168889431442"/>
  </sheetPr>
  <dimension ref="A1:G11"/>
  <sheetViews>
    <sheetView view="pageBreakPreview" zoomScale="98" zoomScaleNormal="90" zoomScaleSheetLayoutView="98" workbookViewId="0">
      <selection activeCell="F11" sqref="F11"/>
    </sheetView>
  </sheetViews>
  <sheetFormatPr defaultColWidth="10.85546875" defaultRowHeight="14.45"/>
  <cols>
    <col min="1" max="1" width="13.42578125" bestFit="1" customWidth="1"/>
    <col min="2" max="2" width="63.85546875" style="35" customWidth="1"/>
    <col min="3" max="3" width="11.7109375" style="36" customWidth="1"/>
    <col min="4" max="7" width="9.140625" style="36" customWidth="1"/>
  </cols>
  <sheetData>
    <row r="1" spans="1:7" ht="15" thickBot="1">
      <c r="A1" s="85" t="str">
        <f>"Capítol nº1 "&amp;PREUS_L1!A1</f>
        <v>Capítol nº1 QUADRE DE PREUS UNITARIS LOT 1</v>
      </c>
      <c r="B1" s="86"/>
      <c r="C1" s="87"/>
      <c r="D1" s="88" t="s">
        <v>27</v>
      </c>
      <c r="E1" s="89"/>
      <c r="F1" s="89"/>
      <c r="G1" s="90"/>
    </row>
    <row r="2" spans="1:7" ht="15" thickBot="1">
      <c r="A2" s="11" t="s">
        <v>1</v>
      </c>
      <c r="B2" s="12" t="s">
        <v>2</v>
      </c>
      <c r="C2" s="13" t="s">
        <v>28</v>
      </c>
      <c r="D2" s="14">
        <f>D10</f>
        <v>2026</v>
      </c>
      <c r="E2" s="15">
        <f>D2+1</f>
        <v>2027</v>
      </c>
      <c r="F2" s="13">
        <f t="shared" ref="F2:G2" si="0">E2+1</f>
        <v>2028</v>
      </c>
      <c r="G2" s="16">
        <f t="shared" si="0"/>
        <v>2029</v>
      </c>
    </row>
    <row r="3" spans="1:7" ht="27.95">
      <c r="A3" s="17" t="str">
        <f>PREUS_L1!A3</f>
        <v>PRAL1001</v>
      </c>
      <c r="B3" s="18" t="str">
        <f>PREUS_L1!B3</f>
        <v>Assaig de vibracions en motor, amb l'emissió d'un informe segons model ATL( norma ISO 10816-3) (segons apartat 4.4.1.1 Plec Tècnic).</v>
      </c>
      <c r="C3" s="19">
        <f>SUM(D3:G3)</f>
        <v>20</v>
      </c>
      <c r="D3" s="20">
        <v>5</v>
      </c>
      <c r="E3" s="21">
        <f t="shared" ref="E3:G7" si="1">D3</f>
        <v>5</v>
      </c>
      <c r="F3" s="21">
        <f t="shared" si="1"/>
        <v>5</v>
      </c>
      <c r="G3" s="22">
        <f t="shared" si="1"/>
        <v>5</v>
      </c>
    </row>
    <row r="4" spans="1:7" ht="27.95">
      <c r="A4" s="23" t="str">
        <f>PREUS_L1!A4</f>
        <v>PRAL1002</v>
      </c>
      <c r="B4" s="6" t="str">
        <f>PREUS_L1!B4</f>
        <v>Alineació motor, amb l'emissió d'un informe detallat segons model ATL  (segons apartat 4.4.1.2 Plec Tècnic).</v>
      </c>
      <c r="C4" s="24">
        <f t="shared" ref="C4:C7" si="2">SUM(D4:G4)</f>
        <v>20</v>
      </c>
      <c r="D4" s="25">
        <v>5</v>
      </c>
      <c r="E4" s="26">
        <f t="shared" si="1"/>
        <v>5</v>
      </c>
      <c r="F4" s="26">
        <f t="shared" si="1"/>
        <v>5</v>
      </c>
      <c r="G4" s="27">
        <f t="shared" si="1"/>
        <v>5</v>
      </c>
    </row>
    <row r="5" spans="1:7" ht="27.95">
      <c r="A5" s="23" t="str">
        <f>PREUS_L1!A5</f>
        <v>PRAL1003</v>
      </c>
      <c r="B5" s="6" t="str">
        <f>PREUS_L1!B5</f>
        <v>Realitzar assaig MCA segons IEEE1415-2006, amb l'emissió d'un informe segons model ATL  (segons apartat 4.4.1.3 Plec Tècnic).</v>
      </c>
      <c r="C5" s="24">
        <f t="shared" si="2"/>
        <v>68</v>
      </c>
      <c r="D5" s="28">
        <v>17</v>
      </c>
      <c r="E5" s="26">
        <f t="shared" si="1"/>
        <v>17</v>
      </c>
      <c r="F5" s="26">
        <f t="shared" si="1"/>
        <v>17</v>
      </c>
      <c r="G5" s="29">
        <f t="shared" si="1"/>
        <v>17</v>
      </c>
    </row>
    <row r="6" spans="1:7" ht="27.95">
      <c r="A6" s="23" t="str">
        <f>PREUS_L1!A6</f>
        <v>PRAL1004</v>
      </c>
      <c r="B6" s="6" t="str">
        <f>PREUS_L1!B6</f>
        <v>Realitzar assaig ECA , amb l'emissió d'un informe segons model ATL  (segons apartat 4.4.1.4 Plec Tècnic).</v>
      </c>
      <c r="C6" s="24">
        <f t="shared" si="2"/>
        <v>60</v>
      </c>
      <c r="D6" s="28">
        <v>15</v>
      </c>
      <c r="E6" s="26">
        <f t="shared" si="1"/>
        <v>15</v>
      </c>
      <c r="F6" s="26">
        <f t="shared" si="1"/>
        <v>15</v>
      </c>
      <c r="G6" s="29">
        <f t="shared" si="1"/>
        <v>15</v>
      </c>
    </row>
    <row r="7" spans="1:7" ht="28.5" thickBot="1">
      <c r="A7" s="30" t="str">
        <f>PREUS_L1!A7</f>
        <v>PRAL1005</v>
      </c>
      <c r="B7" s="9" t="str">
        <f>PREUS_L1!B7</f>
        <v>Realitzar assaig MCSA, amb l'emissió d'un informe segons model ATL  (segons apartat 4.4.1.5 Plec Tècnic).</v>
      </c>
      <c r="C7" s="31">
        <f t="shared" si="2"/>
        <v>60</v>
      </c>
      <c r="D7" s="32">
        <v>15</v>
      </c>
      <c r="E7" s="33">
        <f>D7</f>
        <v>15</v>
      </c>
      <c r="F7" s="33">
        <f t="shared" si="1"/>
        <v>15</v>
      </c>
      <c r="G7" s="34">
        <f t="shared" si="1"/>
        <v>15</v>
      </c>
    </row>
    <row r="8" spans="1:7" ht="15" thickBot="1"/>
    <row r="9" spans="1:7" ht="15" thickBot="1">
      <c r="A9" s="85" t="s">
        <v>29</v>
      </c>
      <c r="B9" s="86"/>
      <c r="C9" s="87"/>
      <c r="D9" s="88" t="s">
        <v>27</v>
      </c>
      <c r="E9" s="89"/>
      <c r="F9" s="89"/>
      <c r="G9" s="90"/>
    </row>
    <row r="10" spans="1:7">
      <c r="A10" s="11" t="s">
        <v>1</v>
      </c>
      <c r="B10" s="12" t="s">
        <v>2</v>
      </c>
      <c r="C10" s="13" t="s">
        <v>28</v>
      </c>
      <c r="D10" s="14">
        <v>2026</v>
      </c>
      <c r="E10" s="15">
        <f>D10+1</f>
        <v>2027</v>
      </c>
      <c r="F10" s="13">
        <f t="shared" ref="F10:G10" si="3">E10+1</f>
        <v>2028</v>
      </c>
      <c r="G10" s="16">
        <f t="shared" si="3"/>
        <v>2029</v>
      </c>
    </row>
    <row r="11" spans="1:7" ht="28.5" thickBot="1">
      <c r="A11" s="30" t="str">
        <f>PREUS_L1!A11</f>
        <v>PRAL1PA1</v>
      </c>
      <c r="B11" s="9" t="str">
        <f>PREUS_L1!B11</f>
        <v>Partida alçada a justificar per assistències tècniques de diagnòstic no previstes. (No es pot modificar)</v>
      </c>
      <c r="C11" s="31">
        <f t="shared" ref="C11" si="4">SUM(D11:G11)</f>
        <v>4</v>
      </c>
      <c r="D11" s="32">
        <v>1</v>
      </c>
      <c r="E11" s="33">
        <v>1</v>
      </c>
      <c r="F11" s="33">
        <v>1</v>
      </c>
      <c r="G11" s="34">
        <v>1</v>
      </c>
    </row>
  </sheetData>
  <sheetProtection algorithmName="SHA-512" hashValue="BzUlwhTKg/A+TAiOzim2/P9M+MXSw2yLQsPsCGsMMtTATBn8DeyHmZY4UorEctEf2/dO8WJsdiIUUQ68N+k6WQ==" saltValue="nDgCnC1luEKtkcWMmpvWZA==" spinCount="100000" sheet="1" objects="1" scenarios="1"/>
  <mergeCells count="4">
    <mergeCell ref="A1:C1"/>
    <mergeCell ref="D1:G1"/>
    <mergeCell ref="A9:C9"/>
    <mergeCell ref="D9:G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1827C-C5D3-4AA8-98A4-318EDD2BE990}">
  <sheetPr>
    <tabColor theme="5" tint="0.79998168889431442"/>
  </sheetPr>
  <dimension ref="A1:G11"/>
  <sheetViews>
    <sheetView zoomScale="96" zoomScaleNormal="96" workbookViewId="0">
      <selection activeCell="E14" sqref="E14"/>
    </sheetView>
  </sheetViews>
  <sheetFormatPr defaultColWidth="11.42578125" defaultRowHeight="14.45"/>
  <cols>
    <col min="1" max="1" width="13.42578125" customWidth="1"/>
    <col min="2" max="2" width="54.5703125" customWidth="1"/>
    <col min="3" max="3" width="14.28515625" style="36" customWidth="1"/>
    <col min="4" max="7" width="12.5703125" style="36" bestFit="1" customWidth="1"/>
  </cols>
  <sheetData>
    <row r="1" spans="1:7" ht="15" thickBot="1">
      <c r="A1" s="82" t="str">
        <f>"CAPITOL Nº1:"&amp;PREUS_L1!A1</f>
        <v>CAPITOL Nº1:QUADRE DE PREUS UNITARIS LOT 1</v>
      </c>
      <c r="B1" s="83"/>
      <c r="C1" s="84"/>
      <c r="D1" s="82" t="str">
        <f>D9</f>
        <v>Pressupost anual</v>
      </c>
      <c r="E1" s="83"/>
      <c r="F1" s="83"/>
      <c r="G1" s="84"/>
    </row>
    <row r="2" spans="1:7" ht="42" customHeight="1" thickBot="1">
      <c r="A2" s="37" t="s">
        <v>1</v>
      </c>
      <c r="B2" s="38" t="s">
        <v>2</v>
      </c>
      <c r="C2" s="39" t="s">
        <v>28</v>
      </c>
      <c r="D2" s="40">
        <f>D10</f>
        <v>2026</v>
      </c>
      <c r="E2" s="41">
        <f>D2+1</f>
        <v>2027</v>
      </c>
      <c r="F2" s="39">
        <f t="shared" ref="F2:G2" si="0">E2+1</f>
        <v>2028</v>
      </c>
      <c r="G2" s="42">
        <f t="shared" si="0"/>
        <v>2029</v>
      </c>
    </row>
    <row r="3" spans="1:7" ht="42">
      <c r="A3" s="17" t="str">
        <f>PREUS_L1!A3</f>
        <v>PRAL1001</v>
      </c>
      <c r="B3" s="18" t="str">
        <f>PREUS_L1!B3</f>
        <v>Assaig de vibracions en motor, amb l'emissió d'un informe segons model ATL( norma ISO 10816-3) (segons apartat 4.4.1.1 Plec Tècnic).</v>
      </c>
      <c r="C3" s="43">
        <f>SUM(D3:G3)</f>
        <v>0</v>
      </c>
      <c r="D3" s="44">
        <f>AMID_L1!D3*PREUS_L1!D3</f>
        <v>0</v>
      </c>
      <c r="E3" s="45">
        <f>AMID_L1!E3*PREUS_L1!D3</f>
        <v>0</v>
      </c>
      <c r="F3" s="45">
        <f>AMID_L1!F3*PREUS_L1!D3</f>
        <v>0</v>
      </c>
      <c r="G3" s="46">
        <f>AMID_L1!G3*PREUS_L1!D3</f>
        <v>0</v>
      </c>
    </row>
    <row r="4" spans="1:7" ht="27.95">
      <c r="A4" s="23" t="str">
        <f>PREUS_L1!A4</f>
        <v>PRAL1002</v>
      </c>
      <c r="B4" s="6" t="str">
        <f>PREUS_L1!B4</f>
        <v>Alineació motor, amb l'emissió d'un informe detallat segons model ATL  (segons apartat 4.4.1.2 Plec Tècnic).</v>
      </c>
      <c r="C4" s="47">
        <f t="shared" ref="C4:C7" si="1">SUM(D4:G4)</f>
        <v>0</v>
      </c>
      <c r="D4" s="48">
        <f>AMID_L1!D4*PREUS_L1!D4</f>
        <v>0</v>
      </c>
      <c r="E4" s="49">
        <f>AMID_L1!E4*PREUS_L1!D4</f>
        <v>0</v>
      </c>
      <c r="F4" s="49">
        <f>AMID_L1!F4*PREUS_L1!D4</f>
        <v>0</v>
      </c>
      <c r="G4" s="50">
        <f>AMID_L1!G4*PREUS_L1!D4</f>
        <v>0</v>
      </c>
    </row>
    <row r="5" spans="1:7" ht="42">
      <c r="A5" s="23" t="str">
        <f>PREUS_L1!A5</f>
        <v>PRAL1003</v>
      </c>
      <c r="B5" s="6" t="str">
        <f>PREUS_L1!B5</f>
        <v>Realitzar assaig MCA segons IEEE1415-2006, amb l'emissió d'un informe segons model ATL  (segons apartat 4.4.1.3 Plec Tècnic).</v>
      </c>
      <c r="C5" s="47">
        <f t="shared" si="1"/>
        <v>0</v>
      </c>
      <c r="D5" s="51">
        <f>AMID_L1!D5*PREUS_L1!D5</f>
        <v>0</v>
      </c>
      <c r="E5" s="49">
        <f>AMID_L1!E5*PREUS_L1!D5</f>
        <v>0</v>
      </c>
      <c r="F5" s="49">
        <f>AMID_L1!F5*PREUS_L1!D5</f>
        <v>0</v>
      </c>
      <c r="G5" s="52">
        <f>AMID_L1!G5*PREUS_L1!D5</f>
        <v>0</v>
      </c>
    </row>
    <row r="6" spans="1:7" ht="27.95">
      <c r="A6" s="23" t="str">
        <f>PREUS_L1!A6</f>
        <v>PRAL1004</v>
      </c>
      <c r="B6" s="6" t="str">
        <f>PREUS_L1!B6</f>
        <v>Realitzar assaig ECA , amb l'emissió d'un informe segons model ATL  (segons apartat 4.4.1.4 Plec Tècnic).</v>
      </c>
      <c r="C6" s="47">
        <f t="shared" si="1"/>
        <v>0</v>
      </c>
      <c r="D6" s="51">
        <f>AMID_L1!D6*PREUS_L1!D6</f>
        <v>0</v>
      </c>
      <c r="E6" s="49">
        <f>AMID_L1!E6*PREUS_L1!D6</f>
        <v>0</v>
      </c>
      <c r="F6" s="49">
        <f>AMID_L1!F6*PREUS_L1!D6</f>
        <v>0</v>
      </c>
      <c r="G6" s="52">
        <f>AMID_L1!G6*PREUS_L1!D6</f>
        <v>0</v>
      </c>
    </row>
    <row r="7" spans="1:7" ht="28.5" thickBot="1">
      <c r="A7" s="30" t="str">
        <f>PREUS_L1!A7</f>
        <v>PRAL1005</v>
      </c>
      <c r="B7" s="9" t="str">
        <f>PREUS_L1!B7</f>
        <v>Realitzar assaig MCSA, amb l'emissió d'un informe segons model ATL  (segons apartat 4.4.1.5 Plec Tècnic).</v>
      </c>
      <c r="C7" s="53">
        <f t="shared" si="1"/>
        <v>0</v>
      </c>
      <c r="D7" s="54">
        <f>AMID_L1!D7*PREUS_L1!D7</f>
        <v>0</v>
      </c>
      <c r="E7" s="55">
        <f>AMID_L1!E7*PREUS_L1!D7</f>
        <v>0</v>
      </c>
      <c r="F7" s="55">
        <f>AMID_L1!F7*PREUS_L1!D7</f>
        <v>0</v>
      </c>
      <c r="G7" s="56">
        <f>AMID_L1!G7*PREUS_L1!D7</f>
        <v>0</v>
      </c>
    </row>
    <row r="8" spans="1:7" ht="15" thickBot="1"/>
    <row r="9" spans="1:7" ht="15" thickBot="1">
      <c r="A9" s="82" t="str">
        <f>AMID_L1!A9</f>
        <v>Capítol nº2 Partida l'alçada SAT</v>
      </c>
      <c r="B9" s="83"/>
      <c r="C9" s="84"/>
      <c r="D9" s="82" t="s">
        <v>30</v>
      </c>
      <c r="E9" s="83"/>
      <c r="F9" s="83"/>
      <c r="G9" s="84"/>
    </row>
    <row r="10" spans="1:7" ht="15" thickBot="1">
      <c r="A10" s="37" t="s">
        <v>1</v>
      </c>
      <c r="B10" s="38" t="s">
        <v>2</v>
      </c>
      <c r="C10" s="39" t="s">
        <v>28</v>
      </c>
      <c r="D10" s="40">
        <f>AMID_L1!D10</f>
        <v>2026</v>
      </c>
      <c r="E10" s="41">
        <f>D10+1</f>
        <v>2027</v>
      </c>
      <c r="F10" s="39">
        <f t="shared" ref="F10:G10" si="2">E10+1</f>
        <v>2028</v>
      </c>
      <c r="G10" s="42">
        <f t="shared" si="2"/>
        <v>2029</v>
      </c>
    </row>
    <row r="11" spans="1:7" ht="28.5" thickBot="1">
      <c r="A11" s="57" t="str">
        <f>AMID_L1!A11</f>
        <v>PRAL1PA1</v>
      </c>
      <c r="B11" s="58" t="str">
        <f>AMID_L1!B11</f>
        <v>Partida alçada a justificar per assistències tècniques de diagnòstic no previstes. (No es pot modificar)</v>
      </c>
      <c r="C11" s="59">
        <f t="shared" ref="C11" si="3">SUM(D11:G11)</f>
        <v>10000</v>
      </c>
      <c r="D11" s="60">
        <f>PREUS_L1!$D$11*AMID_L1!D11</f>
        <v>2500</v>
      </c>
      <c r="E11" s="61">
        <f>PREUS_L1!$D$11*AMID_L1!E11</f>
        <v>2500</v>
      </c>
      <c r="F11" s="61">
        <f>PREUS_L1!$D$11*AMID_L1!F11</f>
        <v>2500</v>
      </c>
      <c r="G11" s="62">
        <f>PREUS_L1!$D$11*AMID_L1!G11</f>
        <v>2500</v>
      </c>
    </row>
  </sheetData>
  <sheetProtection algorithmName="SHA-512" hashValue="znONrCOeVTfM/psWFNpRQDM3C/4xJAh/6BlljKaIHhWleQI5C25a3xX5YqdhvPoQATSekkv8IGMFgtKgr6LrHQ==" saltValue="ztyclSuzl9bKI83/2XHkGQ==" spinCount="100000" sheet="1" objects="1" scenarios="1"/>
  <mergeCells count="4">
    <mergeCell ref="A1:C1"/>
    <mergeCell ref="D1:G1"/>
    <mergeCell ref="A9:C9"/>
    <mergeCell ref="D9:G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ACC6C-DC5B-4E36-8603-683C228A01F3}">
  <sheetPr>
    <tabColor theme="5" tint="0.79998168889431442"/>
  </sheetPr>
  <dimension ref="A1:G4"/>
  <sheetViews>
    <sheetView workbookViewId="0">
      <selection activeCell="D3" sqref="D3"/>
    </sheetView>
  </sheetViews>
  <sheetFormatPr defaultColWidth="10.85546875" defaultRowHeight="14.45"/>
  <cols>
    <col min="1" max="1" width="14.7109375" style="72" bestFit="1" customWidth="1"/>
    <col min="2" max="2" width="41.85546875" style="72" customWidth="1"/>
    <col min="3" max="3" width="15" style="76" bestFit="1" customWidth="1"/>
    <col min="4" max="7" width="13.7109375" style="76" bestFit="1" customWidth="1"/>
    <col min="8" max="8" width="5.42578125" customWidth="1"/>
  </cols>
  <sheetData>
    <row r="1" spans="1:7">
      <c r="A1" s="37" t="s">
        <v>31</v>
      </c>
      <c r="B1" s="38" t="s">
        <v>2</v>
      </c>
      <c r="C1" s="2" t="s">
        <v>32</v>
      </c>
      <c r="D1" s="63">
        <f>AMID_L1!D10</f>
        <v>2026</v>
      </c>
      <c r="E1" s="2">
        <f>D1+1</f>
        <v>2027</v>
      </c>
      <c r="F1" s="2">
        <f t="shared" ref="F1:G1" si="0">E1+1</f>
        <v>2028</v>
      </c>
      <c r="G1" s="4">
        <f t="shared" si="0"/>
        <v>2029</v>
      </c>
    </row>
    <row r="2" spans="1:7">
      <c r="A2" s="23" t="str">
        <f>LEFT(AMID_L1!A1,FIND("º",AMID_L1!A1)+1)</f>
        <v>Capítol nº1</v>
      </c>
      <c r="B2" s="6" t="str">
        <f>MID(AMID_L1!A1,FIND("º",AMID_L1!A1)+3,LEN(AMID_L1!A1))</f>
        <v>QUADRE DE PREUS UNITARIS LOT 1</v>
      </c>
      <c r="C2" s="64">
        <f t="shared" ref="C2" si="1">SUM(D2:G2)</f>
        <v>0</v>
      </c>
      <c r="D2" s="65">
        <f>SUM(PRESSUPOST_L1!D3:D7)</f>
        <v>0</v>
      </c>
      <c r="E2" s="66">
        <f>SUM(PRESSUPOST_L1!E3:E7)</f>
        <v>0</v>
      </c>
      <c r="F2" s="66">
        <f>SUM(PRESSUPOST_L1!F3:F7)</f>
        <v>0</v>
      </c>
      <c r="G2" s="67">
        <f>SUM(PRESSUPOST_L1!G3:G7)</f>
        <v>0</v>
      </c>
    </row>
    <row r="3" spans="1:7" ht="15.6" customHeight="1" thickBot="1">
      <c r="A3" s="30" t="str">
        <f>LEFT(AMID_L1!A9,FIND("º",AMID_L1!A9)+1)</f>
        <v>Capítol nº2</v>
      </c>
      <c r="B3" s="6" t="str">
        <f>MID(AMID_L1!A9,FIND("º",AMID_L1!A9)+3,LEN(AMID_L1!A9))</f>
        <v>Partida l'alçada SAT</v>
      </c>
      <c r="C3" s="68">
        <f t="shared" ref="C3" si="2">SUM(D3:G3)</f>
        <v>10000</v>
      </c>
      <c r="D3" s="69">
        <f>SUM(PRESSUPOST_L1!D11:D11)</f>
        <v>2500</v>
      </c>
      <c r="E3" s="70">
        <f>SUM(PRESSUPOST_L1!E11:E11)</f>
        <v>2500</v>
      </c>
      <c r="F3" s="70">
        <f>SUM(PRESSUPOST_L1!F11:F11)</f>
        <v>2500</v>
      </c>
      <c r="G3" s="71">
        <f>SUM(PRESSUPOST_L1!G11:G11)</f>
        <v>2500</v>
      </c>
    </row>
    <row r="4" spans="1:7" ht="15" thickBot="1">
      <c r="B4" s="73" t="s">
        <v>33</v>
      </c>
      <c r="C4" s="74">
        <f>SUM(C2:C3)</f>
        <v>10000</v>
      </c>
      <c r="D4" s="74">
        <f>SUM(D2:D3)</f>
        <v>2500</v>
      </c>
      <c r="E4" s="74">
        <f>SUM(E2:E3)</f>
        <v>2500</v>
      </c>
      <c r="F4" s="74">
        <f>SUM(F2:F3)</f>
        <v>2500</v>
      </c>
      <c r="G4" s="75">
        <f>SUM(G2:G3)</f>
        <v>2500</v>
      </c>
    </row>
  </sheetData>
  <sheetProtection algorithmName="SHA-512" hashValue="WDlRn58AECBRqMg9Rd3oOpVNC2r72W3Mt6+JcnWF6OHXvPhhwzOz2D58twUutXFgPk67Ep/6/hNfoG+LEhtXrw==" saltValue="9gsVcq0r40Ri/vVTd+Cg6w==" spinCount="100000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590926f24ba243f897028d0688f1534a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2f5fc55f294dbae71e467f244d60a893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73bff7-372a-433f-a34e-6f9cec3ff811" xsi:nil="true"/>
    <lcf76f155ced4ddcb4097134ff3c332f xmlns="e1296c0f-46a6-4d6a-9ab4-c9f2bdfc5ac5">
      <Terms xmlns="http://schemas.microsoft.com/office/infopath/2007/PartnerControls"/>
    </lcf76f155ced4ddcb4097134ff3c332f>
    <FINALITZADES xmlns="e1296c0f-46a6-4d6a-9ab4-c9f2bdfc5ac5" xsi:nil="true"/>
    <Responsable xmlns="e1296c0f-46a6-4d6a-9ab4-c9f2bdfc5ac5" xsi:nil="true"/>
    <Codi xmlns="e1296c0f-46a6-4d6a-9ab4-c9f2bdfc5ac5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Ubicaci_x00f3_ xmlns="e1296c0f-46a6-4d6a-9ab4-c9f2bdfc5ac5" xsi:nil="true"/>
    <SharedWithUsers xmlns="9d73bff7-372a-433f-a34e-6f9cec3ff81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D5E9D01-DE1C-450D-A092-3A9AD781D49C}"/>
</file>

<file path=customXml/itemProps2.xml><?xml version="1.0" encoding="utf-8"?>
<ds:datastoreItem xmlns:ds="http://schemas.openxmlformats.org/officeDocument/2006/customXml" ds:itemID="{7C8FC49D-F651-43D1-8A5A-1CCD9CADE7C7}"/>
</file>

<file path=customXml/itemProps3.xml><?xml version="1.0" encoding="utf-8"?>
<ds:datastoreItem xmlns:ds="http://schemas.openxmlformats.org/officeDocument/2006/customXml" ds:itemID="{43FCDFE2-6E83-4381-9A19-D7E352829D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Puig Ortuño, Carlos</dc:creator>
  <cp:keywords/>
  <dc:description/>
  <cp:lastModifiedBy>Vinyals Ferras, Francesc</cp:lastModifiedBy>
  <cp:revision/>
  <dcterms:created xsi:type="dcterms:W3CDTF">2025-09-03T06:37:30Z</dcterms:created>
  <dcterms:modified xsi:type="dcterms:W3CDTF">2025-10-27T11:26:36Z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  <property fmtid="{D5CDD505-2E9C-101B-9397-08002B2CF9AE}" pid="4" name="Esq_actualitzats">
    <vt:bool>true</vt:bool>
  </property>
  <property fmtid="{D5CDD505-2E9C-101B-9397-08002B2CF9AE}" pid="5" name="Order">
    <vt:r8>37701900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</Properties>
</file>